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'Sheet1'!$A$1:$N$70</definedName>
  </definedNames>
  <calcPr fullCalcOnLoad="1"/>
</workbook>
</file>

<file path=xl/sharedStrings.xml><?xml version="1.0" encoding="utf-8"?>
<sst xmlns="http://schemas.openxmlformats.org/spreadsheetml/2006/main" count="98" uniqueCount="67">
  <si>
    <t>RON</t>
  </si>
  <si>
    <t>MON</t>
  </si>
  <si>
    <t>ROAD</t>
  </si>
  <si>
    <t>Sensitivity</t>
  </si>
  <si>
    <t>OI Estimate*</t>
  </si>
  <si>
    <t>A100</t>
  </si>
  <si>
    <t>B100</t>
  </si>
  <si>
    <t>C100</t>
  </si>
  <si>
    <t>D100**</t>
  </si>
  <si>
    <t>Indolene***</t>
  </si>
  <si>
    <t>A79D21</t>
  </si>
  <si>
    <t>B77D23</t>
  </si>
  <si>
    <t>C85D15</t>
  </si>
  <si>
    <t>B30D70</t>
  </si>
  <si>
    <t>A33D67</t>
  </si>
  <si>
    <t>B50D50</t>
  </si>
  <si>
    <t>C50D50</t>
  </si>
  <si>
    <t>Test Results</t>
  </si>
  <si>
    <t>*  OI = R + K(R-M), assuming K = 2 for this HCCI engine</t>
  </si>
  <si>
    <t>** D100 pure D is one of 4 blend stocks but octane level is too low to use as a test fuel</t>
  </si>
  <si>
    <t>***Indolene is a reference gasoline test fuel and is being used by contractor as base fuel to confirm engine operation</t>
  </si>
  <si>
    <t>BB06-40-72</t>
  </si>
  <si>
    <t>BB06-40-73</t>
  </si>
  <si>
    <t xml:space="preserve"> </t>
  </si>
  <si>
    <t>BB06-40-74</t>
  </si>
  <si>
    <t>BB05-40-757</t>
  </si>
  <si>
    <t>BB06-40-75</t>
  </si>
  <si>
    <t>BB06-40-76</t>
  </si>
  <si>
    <t>BB06-40-77</t>
  </si>
  <si>
    <t>BB06-40-78</t>
  </si>
  <si>
    <t>BB06-40-79</t>
  </si>
  <si>
    <t>AVFL13 HCCI Test Fuels</t>
  </si>
  <si>
    <t>Feed Stocks</t>
  </si>
  <si>
    <t>IBP</t>
  </si>
  <si>
    <t>EP</t>
  </si>
  <si>
    <t>SG</t>
  </si>
  <si>
    <t>RVP</t>
  </si>
  <si>
    <t>Olefins (%)</t>
  </si>
  <si>
    <t>Saturates (%)</t>
  </si>
  <si>
    <t>Aromatics (%)</t>
  </si>
  <si>
    <t>A=Reformate</t>
  </si>
  <si>
    <t>B= Alkylate</t>
  </si>
  <si>
    <t>C= Cat Gaso.</t>
  </si>
  <si>
    <t>D= LSR Gaso.</t>
  </si>
  <si>
    <t>API Gravity</t>
  </si>
  <si>
    <t>Density (60F/60F)</t>
  </si>
  <si>
    <t>RVP (psi)</t>
  </si>
  <si>
    <t>D86</t>
  </si>
  <si>
    <t>D4052</t>
  </si>
  <si>
    <t>D5191</t>
  </si>
  <si>
    <t>Total Sulfur (ppm)</t>
  </si>
  <si>
    <t>Distillation (F)</t>
  </si>
  <si>
    <t>Olefins</t>
  </si>
  <si>
    <t>Aromatics</t>
  </si>
  <si>
    <t>Total Paraffins</t>
  </si>
  <si>
    <t>Composition by FIA</t>
  </si>
  <si>
    <t>BB06-40-91</t>
  </si>
  <si>
    <t>2005 Model  Predicted</t>
  </si>
  <si>
    <t>API</t>
  </si>
  <si>
    <t>% n-Paraffins</t>
  </si>
  <si>
    <t>% i-Paraffins</t>
  </si>
  <si>
    <t>06-40-184</t>
  </si>
  <si>
    <t>06-40-175</t>
  </si>
  <si>
    <t>% Cyclo-Par</t>
  </si>
  <si>
    <t>Specific Gravity</t>
  </si>
  <si>
    <t>% Butane</t>
  </si>
  <si>
    <t>% n-Paraffins w/o C4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</si>
</sst>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00"/>
    <numFmt numFmtId="167" formatCode="0.000"/>
    <numFmt numFmtId="168" formatCode="0.0%"/>
  </numFmts>
  <fonts count="3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n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64" fontId="2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7" xfId="0" applyNumberFormat="1" applyFont="1" applyBorder="1" applyAlignment="1">
      <alignment/>
    </xf>
    <xf numFmtId="164" fontId="0" fillId="0" borderId="7" xfId="0" applyNumberFormat="1" applyFont="1" applyBorder="1" applyAlignment="1" quotePrefix="1">
      <alignment/>
    </xf>
    <xf numFmtId="164" fontId="0" fillId="0" borderId="8" xfId="0" applyNumberFormat="1" applyFont="1" applyBorder="1" applyAlignment="1" quotePrefix="1">
      <alignment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65" fontId="0" fillId="0" borderId="16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/>
    </xf>
    <xf numFmtId="9" fontId="0" fillId="0" borderId="13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168" fontId="0" fillId="0" borderId="13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/>
    </xf>
    <xf numFmtId="168" fontId="0" fillId="0" borderId="16" xfId="0" applyNumberFormat="1" applyFont="1" applyBorder="1" applyAlignment="1">
      <alignment/>
    </xf>
    <xf numFmtId="168" fontId="0" fillId="0" borderId="17" xfId="0" applyNumberFormat="1" applyFont="1" applyBorder="1" applyAlignment="1">
      <alignment/>
    </xf>
    <xf numFmtId="168" fontId="0" fillId="0" borderId="0" xfId="0" applyNumberFormat="1" applyFont="1" applyAlignment="1">
      <alignment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22" xfId="0" applyNumberFormat="1" applyFont="1" applyBorder="1" applyAlignment="1">
      <alignment/>
    </xf>
    <xf numFmtId="164" fontId="0" fillId="0" borderId="23" xfId="0" applyNumberFormat="1" applyFont="1" applyBorder="1" applyAlignment="1">
      <alignment/>
    </xf>
    <xf numFmtId="0" fontId="0" fillId="0" borderId="18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9" fontId="0" fillId="0" borderId="13" xfId="0" applyNumberFormat="1" applyFont="1" applyBorder="1" applyAlignment="1">
      <alignment horizontal="left"/>
    </xf>
    <xf numFmtId="164" fontId="0" fillId="0" borderId="16" xfId="0" applyNumberFormat="1" applyFont="1" applyBorder="1" applyAlignment="1">
      <alignment horizontal="left"/>
    </xf>
    <xf numFmtId="164" fontId="0" fillId="0" borderId="17" xfId="0" applyNumberFormat="1" applyFont="1" applyBorder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65" fontId="0" fillId="0" borderId="13" xfId="0" applyNumberFormat="1" applyFont="1" applyBorder="1" applyAlignment="1">
      <alignment horizontal="left"/>
    </xf>
    <xf numFmtId="165" fontId="0" fillId="0" borderId="16" xfId="0" applyNumberFormat="1" applyFont="1" applyBorder="1" applyAlignment="1">
      <alignment horizontal="left"/>
    </xf>
    <xf numFmtId="165" fontId="0" fillId="0" borderId="17" xfId="0" applyNumberFormat="1" applyFont="1" applyBorder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left"/>
    </xf>
    <xf numFmtId="164" fontId="0" fillId="0" borderId="22" xfId="0" applyNumberFormat="1" applyFont="1" applyBorder="1" applyAlignment="1">
      <alignment horizontal="left"/>
    </xf>
    <xf numFmtId="164" fontId="0" fillId="0" borderId="23" xfId="0" applyNumberFormat="1" applyFont="1" applyBorder="1" applyAlignment="1">
      <alignment horizontal="left"/>
    </xf>
    <xf numFmtId="168" fontId="0" fillId="0" borderId="13" xfId="0" applyNumberFormat="1" applyFont="1" applyBorder="1" applyAlignment="1">
      <alignment horizontal="left" indent="1"/>
    </xf>
    <xf numFmtId="168" fontId="0" fillId="0" borderId="13" xfId="0" applyNumberFormat="1" applyFont="1" applyBorder="1" applyAlignment="1">
      <alignment horizontal="left" indent="2"/>
    </xf>
    <xf numFmtId="168" fontId="0" fillId="0" borderId="13" xfId="0" applyNumberFormat="1" applyFont="1" applyBorder="1" applyAlignment="1">
      <alignment horizontal="left" indent="3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140625" style="9" customWidth="1"/>
    <col min="2" max="2" width="7.00390625" style="24" customWidth="1"/>
    <col min="3" max="3" width="10.8515625" style="8" customWidth="1"/>
    <col min="4" max="4" width="10.28125" style="8" customWidth="1"/>
    <col min="5" max="5" width="10.140625" style="8" customWidth="1"/>
    <col min="6" max="6" width="10.421875" style="8" customWidth="1"/>
    <col min="7" max="7" width="11.140625" style="8" customWidth="1"/>
    <col min="8" max="12" width="10.7109375" style="8" customWidth="1"/>
    <col min="13" max="13" width="9.00390625" style="8" customWidth="1"/>
    <col min="14" max="14" width="8.7109375" style="8" customWidth="1"/>
    <col min="15" max="15" width="9.140625" style="8" customWidth="1"/>
    <col min="16" max="16384" width="9.140625" style="9" customWidth="1"/>
  </cols>
  <sheetData>
    <row r="1" spans="1:14" ht="26.25" thickTop="1">
      <c r="A1" s="4"/>
      <c r="B1" s="5"/>
      <c r="C1" s="3"/>
      <c r="D1" s="3"/>
      <c r="E1" s="1" t="s">
        <v>31</v>
      </c>
      <c r="F1" s="6"/>
      <c r="G1" s="6"/>
      <c r="H1" s="6"/>
      <c r="I1" s="6"/>
      <c r="J1" s="6"/>
      <c r="K1" s="6"/>
      <c r="L1" s="6"/>
      <c r="M1" s="6"/>
      <c r="N1" s="7"/>
    </row>
    <row r="2" spans="1:14" ht="13.5" thickBot="1">
      <c r="A2" s="10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ht="13.5" thickTop="1">
      <c r="A3" s="14"/>
      <c r="B3" s="15"/>
      <c r="C3" s="16" t="s">
        <v>21</v>
      </c>
      <c r="D3" s="16" t="s">
        <v>22</v>
      </c>
      <c r="E3" s="16" t="s">
        <v>56</v>
      </c>
      <c r="F3" s="16" t="s">
        <v>24</v>
      </c>
      <c r="G3" s="16" t="s">
        <v>25</v>
      </c>
      <c r="H3" s="16" t="s">
        <v>26</v>
      </c>
      <c r="I3" s="16" t="s">
        <v>27</v>
      </c>
      <c r="J3" s="16" t="s">
        <v>28</v>
      </c>
      <c r="K3" s="16" t="s">
        <v>29</v>
      </c>
      <c r="L3" s="16" t="s">
        <v>30</v>
      </c>
      <c r="M3" s="17" t="s">
        <v>61</v>
      </c>
      <c r="N3" s="18" t="s">
        <v>62</v>
      </c>
    </row>
    <row r="4" spans="1:15" s="24" customFormat="1" ht="13.5" thickBot="1">
      <c r="A4" s="19" t="s">
        <v>17</v>
      </c>
      <c r="B4" s="20"/>
      <c r="C4" s="21" t="s">
        <v>5</v>
      </c>
      <c r="D4" s="21" t="s">
        <v>6</v>
      </c>
      <c r="E4" s="21" t="s">
        <v>7</v>
      </c>
      <c r="F4" s="21" t="s">
        <v>8</v>
      </c>
      <c r="G4" s="21" t="s">
        <v>9</v>
      </c>
      <c r="H4" s="21" t="s">
        <v>15</v>
      </c>
      <c r="I4" s="21" t="s">
        <v>12</v>
      </c>
      <c r="J4" s="21" t="s">
        <v>11</v>
      </c>
      <c r="K4" s="21" t="s">
        <v>13</v>
      </c>
      <c r="L4" s="21" t="s">
        <v>10</v>
      </c>
      <c r="M4" s="21" t="s">
        <v>16</v>
      </c>
      <c r="N4" s="22" t="s">
        <v>14</v>
      </c>
      <c r="O4" s="23"/>
    </row>
    <row r="5" spans="1:14" ht="13.5" thickTop="1">
      <c r="A5" s="25" t="s">
        <v>0</v>
      </c>
      <c r="B5" s="11"/>
      <c r="C5" s="26">
        <v>95.53</v>
      </c>
      <c r="D5" s="26">
        <v>89.07</v>
      </c>
      <c r="E5" s="26">
        <v>91.45</v>
      </c>
      <c r="F5" s="26">
        <v>52.83</v>
      </c>
      <c r="G5" s="26">
        <v>95.58</v>
      </c>
      <c r="H5" s="26">
        <v>58.93</v>
      </c>
      <c r="I5" s="26">
        <v>87.68</v>
      </c>
      <c r="J5" s="26">
        <v>81.04</v>
      </c>
      <c r="K5" s="26">
        <v>64.73</v>
      </c>
      <c r="L5" s="26">
        <v>84.01</v>
      </c>
      <c r="M5" s="26">
        <v>77.96</v>
      </c>
      <c r="N5" s="27">
        <v>65.5</v>
      </c>
    </row>
    <row r="6" spans="1:14" ht="12.75">
      <c r="A6" s="25" t="s">
        <v>1</v>
      </c>
      <c r="B6" s="11"/>
      <c r="C6" s="28">
        <v>84.84</v>
      </c>
      <c r="D6" s="28">
        <v>89.25</v>
      </c>
      <c r="E6" s="28">
        <v>80.32</v>
      </c>
      <c r="F6" s="28">
        <v>50.4</v>
      </c>
      <c r="G6" s="28">
        <v>89</v>
      </c>
      <c r="H6" s="28">
        <v>61.06</v>
      </c>
      <c r="I6" s="28">
        <v>77.26</v>
      </c>
      <c r="J6" s="28">
        <v>81.88</v>
      </c>
      <c r="K6" s="28">
        <v>63.67</v>
      </c>
      <c r="L6" s="28">
        <v>76.16</v>
      </c>
      <c r="M6" s="28">
        <v>71.51</v>
      </c>
      <c r="N6" s="29">
        <v>62.8</v>
      </c>
    </row>
    <row r="7" spans="1:14" ht="12.75">
      <c r="A7" s="25" t="s">
        <v>2</v>
      </c>
      <c r="B7" s="11"/>
      <c r="C7" s="28">
        <f>(C5+C6)/2</f>
        <v>90.185</v>
      </c>
      <c r="D7" s="28">
        <f aca="true" t="shared" si="0" ref="D7:M7">(D5+D6)/2</f>
        <v>89.16</v>
      </c>
      <c r="E7" s="28">
        <f t="shared" si="0"/>
        <v>85.88499999999999</v>
      </c>
      <c r="F7" s="28">
        <f t="shared" si="0"/>
        <v>51.614999999999995</v>
      </c>
      <c r="G7" s="28">
        <f t="shared" si="0"/>
        <v>92.28999999999999</v>
      </c>
      <c r="H7" s="28">
        <f t="shared" si="0"/>
        <v>59.995000000000005</v>
      </c>
      <c r="I7" s="28">
        <f t="shared" si="0"/>
        <v>82.47</v>
      </c>
      <c r="J7" s="28">
        <f t="shared" si="0"/>
        <v>81.46000000000001</v>
      </c>
      <c r="K7" s="28">
        <f t="shared" si="0"/>
        <v>64.2</v>
      </c>
      <c r="L7" s="28">
        <f t="shared" si="0"/>
        <v>80.08500000000001</v>
      </c>
      <c r="M7" s="28">
        <f t="shared" si="0"/>
        <v>74.735</v>
      </c>
      <c r="N7" s="29">
        <v>64.15</v>
      </c>
    </row>
    <row r="8" spans="1:14" ht="12.75">
      <c r="A8" s="25" t="s">
        <v>3</v>
      </c>
      <c r="B8" s="11"/>
      <c r="C8" s="28">
        <f>C5-C6</f>
        <v>10.689999999999998</v>
      </c>
      <c r="D8" s="28">
        <f aca="true" t="shared" si="1" ref="D8:L8">D5-D6</f>
        <v>-0.18000000000000682</v>
      </c>
      <c r="E8" s="28">
        <f t="shared" si="1"/>
        <v>11.13000000000001</v>
      </c>
      <c r="F8" s="28">
        <f t="shared" si="1"/>
        <v>2.4299999999999997</v>
      </c>
      <c r="G8" s="28">
        <f t="shared" si="1"/>
        <v>6.579999999999998</v>
      </c>
      <c r="H8" s="28">
        <f t="shared" si="1"/>
        <v>-2.1300000000000026</v>
      </c>
      <c r="I8" s="28">
        <f t="shared" si="1"/>
        <v>10.420000000000002</v>
      </c>
      <c r="J8" s="28">
        <f t="shared" si="1"/>
        <v>-0.8399999999999892</v>
      </c>
      <c r="K8" s="28">
        <f t="shared" si="1"/>
        <v>1.0600000000000023</v>
      </c>
      <c r="L8" s="28">
        <f t="shared" si="1"/>
        <v>7.8500000000000085</v>
      </c>
      <c r="M8" s="28">
        <f>M5-M6</f>
        <v>6.449999999999989</v>
      </c>
      <c r="N8" s="29">
        <v>2.7</v>
      </c>
    </row>
    <row r="9" spans="1:14" ht="12.75">
      <c r="A9" s="25" t="s">
        <v>4</v>
      </c>
      <c r="B9" s="11"/>
      <c r="C9" s="28">
        <f aca="true" t="shared" si="2" ref="C9:M9">C5+2*C8</f>
        <v>116.91</v>
      </c>
      <c r="D9" s="28">
        <f t="shared" si="2"/>
        <v>88.70999999999998</v>
      </c>
      <c r="E9" s="28">
        <f t="shared" si="2"/>
        <v>113.71000000000002</v>
      </c>
      <c r="F9" s="28">
        <f t="shared" si="2"/>
        <v>57.69</v>
      </c>
      <c r="G9" s="28">
        <f t="shared" si="2"/>
        <v>108.74</v>
      </c>
      <c r="H9" s="28">
        <f t="shared" si="2"/>
        <v>54.669999999999995</v>
      </c>
      <c r="I9" s="28">
        <f t="shared" si="2"/>
        <v>108.52000000000001</v>
      </c>
      <c r="J9" s="28">
        <f t="shared" si="2"/>
        <v>79.36000000000003</v>
      </c>
      <c r="K9" s="28">
        <f t="shared" si="2"/>
        <v>66.85000000000001</v>
      </c>
      <c r="L9" s="28">
        <f t="shared" si="2"/>
        <v>99.71000000000002</v>
      </c>
      <c r="M9" s="28">
        <f t="shared" si="2"/>
        <v>90.85999999999997</v>
      </c>
      <c r="N9" s="29">
        <v>70.9</v>
      </c>
    </row>
    <row r="10" spans="1:14" s="34" customFormat="1" ht="12.75">
      <c r="A10" s="30" t="s">
        <v>44</v>
      </c>
      <c r="B10" s="31" t="s">
        <v>48</v>
      </c>
      <c r="C10" s="32">
        <v>46.19</v>
      </c>
      <c r="D10" s="32">
        <v>71.12</v>
      </c>
      <c r="E10" s="32">
        <v>65.77</v>
      </c>
      <c r="F10" s="32">
        <v>55.31</v>
      </c>
      <c r="G10" s="32">
        <v>58.86</v>
      </c>
      <c r="H10" s="32">
        <v>56.76</v>
      </c>
      <c r="I10" s="32">
        <v>61.19</v>
      </c>
      <c r="J10" s="32">
        <v>67</v>
      </c>
      <c r="K10" s="32">
        <v>60.34</v>
      </c>
      <c r="L10" s="32">
        <v>49.62</v>
      </c>
      <c r="M10" s="32">
        <v>59.41</v>
      </c>
      <c r="N10" s="33">
        <v>53.17</v>
      </c>
    </row>
    <row r="11" spans="1:14" s="34" customFormat="1" ht="12.75">
      <c r="A11" s="30" t="s">
        <v>64</v>
      </c>
      <c r="B11" s="31"/>
      <c r="C11" s="35">
        <f>141.5/(131.5+C10)</f>
        <v>0.796330688277337</v>
      </c>
      <c r="D11" s="35">
        <f aca="true" t="shared" si="3" ref="D11:N11">141.5/(131.5+D10)</f>
        <v>0.6983515941170664</v>
      </c>
      <c r="E11" s="35">
        <f t="shared" si="3"/>
        <v>0.7172910224565318</v>
      </c>
      <c r="F11" s="35">
        <f t="shared" si="3"/>
        <v>0.7574540977463733</v>
      </c>
      <c r="G11" s="35">
        <f t="shared" si="3"/>
        <v>0.7433284303425088</v>
      </c>
      <c r="H11" s="35">
        <f t="shared" si="3"/>
        <v>0.7516200998618932</v>
      </c>
      <c r="I11" s="35">
        <f t="shared" si="3"/>
        <v>0.7343401318179459</v>
      </c>
      <c r="J11" s="35">
        <f t="shared" si="3"/>
        <v>0.7128463476070529</v>
      </c>
      <c r="K11" s="35">
        <f t="shared" si="3"/>
        <v>0.7375938281901585</v>
      </c>
      <c r="L11" s="35">
        <f t="shared" si="3"/>
        <v>0.78125</v>
      </c>
      <c r="M11" s="35">
        <f t="shared" si="3"/>
        <v>0.7411869467288251</v>
      </c>
      <c r="N11" s="36">
        <f t="shared" si="3"/>
        <v>0.7662316564682947</v>
      </c>
    </row>
    <row r="12" spans="1:14" s="39" customFormat="1" ht="12.75">
      <c r="A12" s="37" t="s">
        <v>45</v>
      </c>
      <c r="B12" s="38" t="s">
        <v>48</v>
      </c>
      <c r="C12" s="35">
        <f>141.5/(C10+131.5)</f>
        <v>0.796330688277337</v>
      </c>
      <c r="D12" s="35">
        <f aca="true" t="shared" si="4" ref="D12:L12">141.5/(D10+131.5)</f>
        <v>0.6983515941170664</v>
      </c>
      <c r="E12" s="35">
        <f t="shared" si="4"/>
        <v>0.7172910224565318</v>
      </c>
      <c r="F12" s="35">
        <f t="shared" si="4"/>
        <v>0.7574540977463733</v>
      </c>
      <c r="G12" s="35">
        <f t="shared" si="4"/>
        <v>0.7433284303425088</v>
      </c>
      <c r="H12" s="35">
        <f t="shared" si="4"/>
        <v>0.7516200998618932</v>
      </c>
      <c r="I12" s="35">
        <f t="shared" si="4"/>
        <v>0.7343401318179459</v>
      </c>
      <c r="J12" s="35">
        <f t="shared" si="4"/>
        <v>0.7128463476070529</v>
      </c>
      <c r="K12" s="35">
        <f t="shared" si="4"/>
        <v>0.7375938281901585</v>
      </c>
      <c r="L12" s="35">
        <f t="shared" si="4"/>
        <v>0.78125</v>
      </c>
      <c r="M12" s="35">
        <v>0.7411869467288251</v>
      </c>
      <c r="N12" s="36">
        <v>0.7662316564682947</v>
      </c>
    </row>
    <row r="13" spans="1:14" s="34" customFormat="1" ht="12.75">
      <c r="A13" s="30" t="s">
        <v>46</v>
      </c>
      <c r="B13" s="31" t="s">
        <v>49</v>
      </c>
      <c r="C13" s="32">
        <v>7.34</v>
      </c>
      <c r="D13" s="32">
        <v>6.99</v>
      </c>
      <c r="E13" s="32">
        <v>7.53</v>
      </c>
      <c r="F13" s="32">
        <v>6.53</v>
      </c>
      <c r="G13" s="32">
        <v>9.09</v>
      </c>
      <c r="H13" s="32">
        <v>7.48</v>
      </c>
      <c r="I13" s="32">
        <v>7.15</v>
      </c>
      <c r="J13" s="32">
        <v>7.09</v>
      </c>
      <c r="K13" s="32">
        <v>7.34</v>
      </c>
      <c r="L13" s="32">
        <v>6.93</v>
      </c>
      <c r="M13" s="32">
        <v>7.31</v>
      </c>
      <c r="N13" s="33">
        <v>6.99</v>
      </c>
    </row>
    <row r="14" spans="1:14" s="44" customFormat="1" ht="12.75">
      <c r="A14" s="40" t="s">
        <v>50</v>
      </c>
      <c r="B14" s="41"/>
      <c r="C14" s="42">
        <v>2</v>
      </c>
      <c r="D14" s="42">
        <v>2</v>
      </c>
      <c r="E14" s="42">
        <v>72</v>
      </c>
      <c r="F14" s="42">
        <v>1590</v>
      </c>
      <c r="G14" s="42">
        <v>36</v>
      </c>
      <c r="H14" s="42">
        <v>808</v>
      </c>
      <c r="I14" s="42">
        <v>306</v>
      </c>
      <c r="J14" s="42">
        <v>400</v>
      </c>
      <c r="K14" s="42">
        <v>1086</v>
      </c>
      <c r="L14" s="42">
        <v>347</v>
      </c>
      <c r="M14" s="42">
        <v>788</v>
      </c>
      <c r="N14" s="43">
        <v>1007</v>
      </c>
    </row>
    <row r="15" spans="1:14" ht="12.75">
      <c r="A15" s="25" t="s">
        <v>51</v>
      </c>
      <c r="B15" s="11" t="s">
        <v>47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</row>
    <row r="16" spans="1:14" ht="12.75">
      <c r="A16" s="45" t="s">
        <v>33</v>
      </c>
      <c r="B16" s="11"/>
      <c r="C16" s="28">
        <v>103.6</v>
      </c>
      <c r="D16" s="28">
        <v>99.5</v>
      </c>
      <c r="E16" s="28">
        <v>103.1</v>
      </c>
      <c r="F16" s="28">
        <v>106.2</v>
      </c>
      <c r="G16" s="28">
        <v>97.9</v>
      </c>
      <c r="H16" s="28">
        <v>109.2</v>
      </c>
      <c r="I16" s="28">
        <v>102</v>
      </c>
      <c r="J16" s="28">
        <v>101.1</v>
      </c>
      <c r="K16" s="28">
        <v>101.1</v>
      </c>
      <c r="L16" s="28">
        <v>105.6</v>
      </c>
      <c r="M16" s="28">
        <v>99.1</v>
      </c>
      <c r="N16" s="29">
        <v>113.4</v>
      </c>
    </row>
    <row r="17" spans="1:14" ht="12.75">
      <c r="A17" s="46">
        <v>0.1</v>
      </c>
      <c r="B17" s="47"/>
      <c r="C17" s="28">
        <v>174.6</v>
      </c>
      <c r="D17" s="28">
        <v>153.5</v>
      </c>
      <c r="E17" s="28">
        <v>133.7</v>
      </c>
      <c r="F17" s="28">
        <v>190.2</v>
      </c>
      <c r="G17" s="28">
        <v>127</v>
      </c>
      <c r="H17" s="28">
        <v>187</v>
      </c>
      <c r="I17" s="28">
        <v>138.6</v>
      </c>
      <c r="J17" s="28">
        <v>158.9</v>
      </c>
      <c r="K17" s="28">
        <v>172.8</v>
      </c>
      <c r="L17" s="28">
        <v>181.9</v>
      </c>
      <c r="M17" s="28">
        <v>146.7</v>
      </c>
      <c r="N17" s="29">
        <v>191.1</v>
      </c>
    </row>
    <row r="18" spans="1:14" ht="12.75">
      <c r="A18" s="46">
        <v>0.3</v>
      </c>
      <c r="B18" s="47"/>
      <c r="C18" s="28">
        <v>241.2</v>
      </c>
      <c r="D18" s="28">
        <v>198</v>
      </c>
      <c r="E18" s="28">
        <v>152.4</v>
      </c>
      <c r="F18" s="28">
        <v>256.1</v>
      </c>
      <c r="G18" s="28">
        <v>174</v>
      </c>
      <c r="H18" s="28">
        <v>280.9</v>
      </c>
      <c r="I18" s="28">
        <v>172.2</v>
      </c>
      <c r="J18" s="28">
        <v>210.4</v>
      </c>
      <c r="K18" s="28">
        <v>234</v>
      </c>
      <c r="L18" s="28">
        <v>243.7</v>
      </c>
      <c r="M18" s="28">
        <v>201.2</v>
      </c>
      <c r="N18" s="29">
        <v>251.6</v>
      </c>
    </row>
    <row r="19" spans="1:14" ht="12.75">
      <c r="A19" s="46">
        <v>0.5</v>
      </c>
      <c r="B19" s="47"/>
      <c r="C19" s="28">
        <v>266.2</v>
      </c>
      <c r="D19" s="28">
        <v>212.2</v>
      </c>
      <c r="E19" s="28">
        <v>178.7</v>
      </c>
      <c r="F19" s="28">
        <v>276.3</v>
      </c>
      <c r="G19" s="28">
        <v>221</v>
      </c>
      <c r="H19" s="28">
        <v>321.4</v>
      </c>
      <c r="I19" s="28">
        <v>212.9</v>
      </c>
      <c r="J19" s="28">
        <v>224.1</v>
      </c>
      <c r="K19" s="28">
        <v>253.8</v>
      </c>
      <c r="L19" s="28">
        <v>266</v>
      </c>
      <c r="M19" s="28">
        <v>242.2</v>
      </c>
      <c r="N19" s="29">
        <v>271.8</v>
      </c>
    </row>
    <row r="20" spans="1:14" ht="12.75">
      <c r="A20" s="46">
        <v>0.7</v>
      </c>
      <c r="B20" s="47"/>
      <c r="C20" s="28">
        <v>290.5</v>
      </c>
      <c r="D20" s="28">
        <v>225.5</v>
      </c>
      <c r="E20" s="28">
        <v>212.2</v>
      </c>
      <c r="F20" s="28">
        <v>303.3</v>
      </c>
      <c r="G20" s="28">
        <v>244</v>
      </c>
      <c r="H20" s="28">
        <v>363.7</v>
      </c>
      <c r="I20" s="28">
        <v>251.8</v>
      </c>
      <c r="J20" s="28">
        <v>246.7</v>
      </c>
      <c r="K20" s="28">
        <v>286.7</v>
      </c>
      <c r="L20" s="28">
        <v>290.5</v>
      </c>
      <c r="M20" s="28">
        <v>274.8</v>
      </c>
      <c r="N20" s="29">
        <v>298</v>
      </c>
    </row>
    <row r="21" spans="1:14" ht="12.75">
      <c r="A21" s="46">
        <v>0.9</v>
      </c>
      <c r="B21" s="47"/>
      <c r="C21" s="28">
        <v>327.2</v>
      </c>
      <c r="D21" s="28">
        <v>338.4</v>
      </c>
      <c r="E21" s="28">
        <v>255.7</v>
      </c>
      <c r="F21" s="28">
        <v>344.7</v>
      </c>
      <c r="G21" s="28">
        <v>322.3</v>
      </c>
      <c r="H21" s="28">
        <v>420.8</v>
      </c>
      <c r="I21" s="28">
        <v>297.1</v>
      </c>
      <c r="J21" s="28">
        <v>337.1</v>
      </c>
      <c r="K21" s="28">
        <v>344.1</v>
      </c>
      <c r="L21" s="28">
        <v>329.5</v>
      </c>
      <c r="M21" s="28">
        <v>319.8</v>
      </c>
      <c r="N21" s="29">
        <v>338.5</v>
      </c>
    </row>
    <row r="22" spans="1:14" ht="12.75">
      <c r="A22" s="46">
        <v>0.95</v>
      </c>
      <c r="B22" s="47"/>
      <c r="C22" s="28">
        <v>346.6</v>
      </c>
      <c r="D22" s="28">
        <v>396.7</v>
      </c>
      <c r="E22" s="28">
        <v>276.6</v>
      </c>
      <c r="F22" s="28">
        <v>361.2</v>
      </c>
      <c r="G22" s="28">
        <v>339.4</v>
      </c>
      <c r="H22" s="28">
        <v>462</v>
      </c>
      <c r="I22" s="28">
        <v>317.7</v>
      </c>
      <c r="J22" s="28">
        <v>380.8</v>
      </c>
      <c r="K22" s="28">
        <v>367.9</v>
      </c>
      <c r="L22" s="28">
        <v>349</v>
      </c>
      <c r="M22" s="28">
        <v>341.4</v>
      </c>
      <c r="N22" s="29">
        <v>356.7</v>
      </c>
    </row>
    <row r="23" spans="1:14" ht="12.75">
      <c r="A23" s="45" t="s">
        <v>34</v>
      </c>
      <c r="B23" s="11"/>
      <c r="C23" s="28">
        <v>403.5</v>
      </c>
      <c r="D23" s="28">
        <v>435.2</v>
      </c>
      <c r="E23" s="28">
        <v>309.2</v>
      </c>
      <c r="F23" s="28">
        <v>391.1</v>
      </c>
      <c r="G23" s="28">
        <v>402.8</v>
      </c>
      <c r="H23" s="28">
        <v>502.2</v>
      </c>
      <c r="I23" s="28">
        <v>356.4</v>
      </c>
      <c r="J23" s="28">
        <v>449.2</v>
      </c>
      <c r="K23" s="28">
        <v>401.2</v>
      </c>
      <c r="L23" s="28">
        <v>398.8</v>
      </c>
      <c r="M23" s="28">
        <v>381</v>
      </c>
      <c r="N23" s="29">
        <v>393.6</v>
      </c>
    </row>
    <row r="24" spans="1:14" s="52" customFormat="1" ht="12.75">
      <c r="A24" s="48" t="s">
        <v>55</v>
      </c>
      <c r="B24" s="49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</row>
    <row r="25" spans="1:14" s="52" customFormat="1" ht="12.75">
      <c r="A25" s="78" t="s">
        <v>54</v>
      </c>
      <c r="B25" s="49"/>
      <c r="C25" s="50">
        <v>0.43</v>
      </c>
      <c r="D25" s="50">
        <v>0.965</v>
      </c>
      <c r="E25" s="50">
        <v>0.445</v>
      </c>
      <c r="F25" s="50">
        <v>0.821</v>
      </c>
      <c r="G25" s="50">
        <v>0.713</v>
      </c>
      <c r="H25" s="50">
        <v>0.911</v>
      </c>
      <c r="I25" s="50">
        <v>0.465</v>
      </c>
      <c r="J25" s="50">
        <v>0.962</v>
      </c>
      <c r="K25" s="50">
        <v>0.884</v>
      </c>
      <c r="L25" s="50">
        <v>0.573</v>
      </c>
      <c r="M25" s="50">
        <v>0.636</v>
      </c>
      <c r="N25" s="51">
        <v>0.72</v>
      </c>
    </row>
    <row r="26" spans="1:14" s="52" customFormat="1" ht="12.75">
      <c r="A26" s="79" t="s">
        <v>59</v>
      </c>
      <c r="B26" s="49"/>
      <c r="C26" s="50">
        <v>0.12459648776637727</v>
      </c>
      <c r="D26" s="50">
        <v>0.04969100822692605</v>
      </c>
      <c r="E26" s="50">
        <v>0.04283760732359129</v>
      </c>
      <c r="F26" s="50">
        <v>0.31573179200542</v>
      </c>
      <c r="G26" s="50">
        <v>0.08167878174457122</v>
      </c>
      <c r="H26" s="50">
        <v>0.2854306545584741</v>
      </c>
      <c r="I26" s="50">
        <v>0.06917936694021101</v>
      </c>
      <c r="J26" s="50">
        <v>0.12548397826557464</v>
      </c>
      <c r="K26" s="50">
        <v>0.22290783617029464</v>
      </c>
      <c r="L26" s="50">
        <v>0.1785399332505433</v>
      </c>
      <c r="M26" s="50">
        <v>0.16179648911020572</v>
      </c>
      <c r="N26" s="51">
        <v>0.25849679598472175</v>
      </c>
    </row>
    <row r="27" spans="1:14" s="52" customFormat="1" ht="12.75">
      <c r="A27" s="80" t="s">
        <v>66</v>
      </c>
      <c r="B27" s="49"/>
      <c r="C27" s="50">
        <f>C26-C28</f>
        <v>0.10170648776637728</v>
      </c>
      <c r="D27" s="50">
        <f aca="true" t="shared" si="5" ref="D27:N27">D26-D28</f>
        <v>0.005521008226926048</v>
      </c>
      <c r="E27" s="50">
        <f t="shared" si="5"/>
        <v>0.041307607323591296</v>
      </c>
      <c r="F27" s="50">
        <f t="shared" si="5"/>
        <v>0.24254179200542</v>
      </c>
      <c r="G27" s="50">
        <f t="shared" si="5"/>
        <v>0.07388878174457121</v>
      </c>
      <c r="H27" s="50">
        <f t="shared" si="5"/>
        <v>0.2058906545584741</v>
      </c>
      <c r="I27" s="50">
        <f t="shared" si="5"/>
        <v>0.05969936694021101</v>
      </c>
      <c r="J27" s="50">
        <f t="shared" si="5"/>
        <v>0.05941397826557464</v>
      </c>
      <c r="K27" s="50">
        <f t="shared" si="5"/>
        <v>0.16023783617029463</v>
      </c>
      <c r="L27" s="50">
        <f t="shared" si="5"/>
        <v>0.14266993325054328</v>
      </c>
      <c r="M27" s="50">
        <f t="shared" si="5"/>
        <v>0.12189648911020572</v>
      </c>
      <c r="N27" s="51">
        <f t="shared" si="5"/>
        <v>0.19622679598472176</v>
      </c>
    </row>
    <row r="28" spans="1:14" s="52" customFormat="1" ht="12.75">
      <c r="A28" s="80" t="s">
        <v>65</v>
      </c>
      <c r="B28" s="49"/>
      <c r="C28" s="50">
        <v>0.02289</v>
      </c>
      <c r="D28" s="50">
        <v>0.04417</v>
      </c>
      <c r="E28" s="50">
        <v>0.00153</v>
      </c>
      <c r="F28" s="50">
        <v>0.07319</v>
      </c>
      <c r="G28" s="50">
        <v>0.00779</v>
      </c>
      <c r="H28" s="50">
        <v>0.07954</v>
      </c>
      <c r="I28" s="50">
        <v>0.009479999999999999</v>
      </c>
      <c r="J28" s="50">
        <v>0.06607</v>
      </c>
      <c r="K28" s="50">
        <v>0.06267</v>
      </c>
      <c r="L28" s="50">
        <v>0.03587</v>
      </c>
      <c r="M28" s="50">
        <v>0.039900000000000005</v>
      </c>
      <c r="N28" s="51">
        <v>0.062270000000000006</v>
      </c>
    </row>
    <row r="29" spans="1:14" s="52" customFormat="1" ht="12.75">
      <c r="A29" s="79" t="s">
        <v>60</v>
      </c>
      <c r="B29" s="49"/>
      <c r="C29" s="50">
        <v>0.272546862667719</v>
      </c>
      <c r="D29" s="50">
        <v>0.8805862756020224</v>
      </c>
      <c r="E29" s="50">
        <v>0.3009175337844241</v>
      </c>
      <c r="F29" s="50">
        <v>0.27338855013550134</v>
      </c>
      <c r="G29" s="50">
        <v>0.5729761072261073</v>
      </c>
      <c r="H29" s="50">
        <v>0.42440982325944737</v>
      </c>
      <c r="I29" s="50">
        <v>0.28722450175849945</v>
      </c>
      <c r="J29" s="50">
        <v>0.7714015514825657</v>
      </c>
      <c r="K29" s="50">
        <v>0.5089188419553868</v>
      </c>
      <c r="L29" s="50">
        <v>0.31033793852840724</v>
      </c>
      <c r="M29" s="50">
        <v>0.313388058950757</v>
      </c>
      <c r="N29" s="51">
        <v>0.29223649736418444</v>
      </c>
    </row>
    <row r="30" spans="1:14" s="52" customFormat="1" ht="12.75">
      <c r="A30" s="79" t="s">
        <v>63</v>
      </c>
      <c r="B30" s="49"/>
      <c r="C30" s="50">
        <v>0.03285664956590371</v>
      </c>
      <c r="D30" s="50">
        <v>0.03472271617105151</v>
      </c>
      <c r="E30" s="50">
        <v>0.1012448588919846</v>
      </c>
      <c r="F30" s="50">
        <v>0.23187965785907858</v>
      </c>
      <c r="G30" s="50">
        <v>0.05834511102932156</v>
      </c>
      <c r="H30" s="50">
        <v>0.20115952218207858</v>
      </c>
      <c r="I30" s="50">
        <v>0.10859613130128956</v>
      </c>
      <c r="J30" s="50">
        <v>0.06511447025185961</v>
      </c>
      <c r="K30" s="50">
        <v>0.15217332187431856</v>
      </c>
      <c r="L30" s="50">
        <v>0.08412212822104935</v>
      </c>
      <c r="M30" s="50">
        <v>0.16081545193903726</v>
      </c>
      <c r="N30" s="51">
        <v>0.16926670665109378</v>
      </c>
    </row>
    <row r="31" spans="1:14" s="52" customFormat="1" ht="12.75">
      <c r="A31" s="78" t="s">
        <v>52</v>
      </c>
      <c r="B31" s="49"/>
      <c r="C31" s="50">
        <v>0.021</v>
      </c>
      <c r="D31" s="50">
        <v>0.008</v>
      </c>
      <c r="E31" s="50">
        <v>0.447</v>
      </c>
      <c r="F31" s="50">
        <v>0.021</v>
      </c>
      <c r="G31" s="50">
        <v>0.014</v>
      </c>
      <c r="H31" s="50">
        <v>0.011</v>
      </c>
      <c r="I31" s="50">
        <v>0.369</v>
      </c>
      <c r="J31" s="50">
        <v>0.009</v>
      </c>
      <c r="K31" s="50">
        <v>0.014</v>
      </c>
      <c r="L31" s="50">
        <v>0.018</v>
      </c>
      <c r="M31" s="50">
        <v>0.182</v>
      </c>
      <c r="N31" s="51">
        <v>0.021</v>
      </c>
    </row>
    <row r="32" spans="1:14" s="52" customFormat="1" ht="12.75">
      <c r="A32" s="78" t="s">
        <v>53</v>
      </c>
      <c r="B32" s="49"/>
      <c r="C32" s="50">
        <v>0.55</v>
      </c>
      <c r="D32" s="50">
        <v>0.028</v>
      </c>
      <c r="E32" s="50">
        <v>0.108</v>
      </c>
      <c r="F32" s="50">
        <v>0.158</v>
      </c>
      <c r="G32" s="50">
        <v>0.274</v>
      </c>
      <c r="H32" s="50">
        <v>0.079</v>
      </c>
      <c r="I32" s="50">
        <v>0.167</v>
      </c>
      <c r="J32" s="50">
        <v>0.03</v>
      </c>
      <c r="K32" s="50">
        <v>0.106</v>
      </c>
      <c r="L32" s="50">
        <v>0.41</v>
      </c>
      <c r="M32" s="50">
        <v>0.182</v>
      </c>
      <c r="N32" s="51">
        <v>0.259</v>
      </c>
    </row>
    <row r="33" spans="1:14" ht="12.75">
      <c r="A33" s="25"/>
      <c r="B33" s="11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9"/>
    </row>
    <row r="34" spans="1:15" s="24" customFormat="1" ht="13.5" thickBot="1">
      <c r="A34" s="53" t="s">
        <v>57</v>
      </c>
      <c r="B34" s="54"/>
      <c r="C34" s="55" t="s">
        <v>5</v>
      </c>
      <c r="D34" s="55" t="s">
        <v>6</v>
      </c>
      <c r="E34" s="55" t="s">
        <v>7</v>
      </c>
      <c r="F34" s="55" t="s">
        <v>8</v>
      </c>
      <c r="G34" s="55" t="s">
        <v>9</v>
      </c>
      <c r="H34" s="55" t="s">
        <v>15</v>
      </c>
      <c r="I34" s="55" t="s">
        <v>12</v>
      </c>
      <c r="J34" s="55" t="s">
        <v>11</v>
      </c>
      <c r="K34" s="55" t="s">
        <v>13</v>
      </c>
      <c r="L34" s="55" t="s">
        <v>10</v>
      </c>
      <c r="M34" s="55" t="s">
        <v>16</v>
      </c>
      <c r="N34" s="56" t="s">
        <v>14</v>
      </c>
      <c r="O34" s="23"/>
    </row>
    <row r="35" spans="1:15" ht="13.5" thickTop="1">
      <c r="A35" s="25" t="s">
        <v>0</v>
      </c>
      <c r="B35" s="11"/>
      <c r="C35" s="28">
        <v>91.1</v>
      </c>
      <c r="D35" s="28">
        <v>91.8</v>
      </c>
      <c r="E35" s="28">
        <v>90.5</v>
      </c>
      <c r="F35" s="28">
        <v>51.3</v>
      </c>
      <c r="G35" s="28">
        <v>96.5</v>
      </c>
      <c r="H35" s="28">
        <v>74.4</v>
      </c>
      <c r="I35" s="28">
        <v>80.4</v>
      </c>
      <c r="J35" s="28">
        <v>80.2</v>
      </c>
      <c r="K35" s="28">
        <v>69.7</v>
      </c>
      <c r="L35" s="28">
        <v>80.2</v>
      </c>
      <c r="M35" s="28">
        <v>75.4</v>
      </c>
      <c r="N35" s="29">
        <v>70.2</v>
      </c>
      <c r="O35" s="8" t="s">
        <v>23</v>
      </c>
    </row>
    <row r="36" spans="1:14" ht="12.75">
      <c r="A36" s="25" t="s">
        <v>1</v>
      </c>
      <c r="B36" s="11"/>
      <c r="C36" s="28">
        <v>82.3</v>
      </c>
      <c r="D36" s="28">
        <v>90.8</v>
      </c>
      <c r="E36" s="28">
        <v>79.5</v>
      </c>
      <c r="F36" s="28">
        <v>50.8</v>
      </c>
      <c r="G36" s="28">
        <v>87.5</v>
      </c>
      <c r="H36" s="28">
        <v>75.1</v>
      </c>
      <c r="I36" s="28">
        <v>68.2</v>
      </c>
      <c r="J36" s="28">
        <v>75.7</v>
      </c>
      <c r="K36" s="28">
        <v>73.5</v>
      </c>
      <c r="L36" s="28">
        <v>71.6</v>
      </c>
      <c r="M36" s="28">
        <v>70.8</v>
      </c>
      <c r="N36" s="29">
        <v>69</v>
      </c>
    </row>
    <row r="37" spans="1:14" ht="12.75">
      <c r="A37" s="25" t="s">
        <v>2</v>
      </c>
      <c r="B37" s="11"/>
      <c r="C37" s="28">
        <f aca="true" t="shared" si="6" ref="C37:L37">(C35+C36)/2</f>
        <v>86.69999999999999</v>
      </c>
      <c r="D37" s="28">
        <f t="shared" si="6"/>
        <v>91.3</v>
      </c>
      <c r="E37" s="28">
        <f t="shared" si="6"/>
        <v>85</v>
      </c>
      <c r="F37" s="28">
        <f t="shared" si="6"/>
        <v>51.05</v>
      </c>
      <c r="G37" s="28">
        <f t="shared" si="6"/>
        <v>92</v>
      </c>
      <c r="H37" s="28">
        <f t="shared" si="6"/>
        <v>74.75</v>
      </c>
      <c r="I37" s="28">
        <f t="shared" si="6"/>
        <v>74.30000000000001</v>
      </c>
      <c r="J37" s="28">
        <f t="shared" si="6"/>
        <v>77.95</v>
      </c>
      <c r="K37" s="28">
        <f t="shared" si="6"/>
        <v>71.6</v>
      </c>
      <c r="L37" s="28">
        <f t="shared" si="6"/>
        <v>75.9</v>
      </c>
      <c r="M37" s="28">
        <v>73.1</v>
      </c>
      <c r="N37" s="29">
        <v>69.6</v>
      </c>
    </row>
    <row r="38" spans="1:14" ht="12.75">
      <c r="A38" s="25" t="s">
        <v>3</v>
      </c>
      <c r="B38" s="11"/>
      <c r="C38" s="28">
        <f>C35-C36</f>
        <v>8.799999999999997</v>
      </c>
      <c r="D38" s="28">
        <f aca="true" t="shared" si="7" ref="D38:L38">D35-D36</f>
        <v>1</v>
      </c>
      <c r="E38" s="28">
        <f t="shared" si="7"/>
        <v>11</v>
      </c>
      <c r="F38" s="28">
        <f t="shared" si="7"/>
        <v>0.5</v>
      </c>
      <c r="G38" s="28">
        <f t="shared" si="7"/>
        <v>9</v>
      </c>
      <c r="H38" s="28">
        <f t="shared" si="7"/>
        <v>-0.6999999999999886</v>
      </c>
      <c r="I38" s="28">
        <f t="shared" si="7"/>
        <v>12.200000000000003</v>
      </c>
      <c r="J38" s="28">
        <f t="shared" si="7"/>
        <v>4.5</v>
      </c>
      <c r="K38" s="28">
        <f t="shared" si="7"/>
        <v>-3.799999999999997</v>
      </c>
      <c r="L38" s="28">
        <f t="shared" si="7"/>
        <v>8.600000000000009</v>
      </c>
      <c r="M38" s="28">
        <v>4.6000000000000085</v>
      </c>
      <c r="N38" s="29">
        <v>1.2</v>
      </c>
    </row>
    <row r="39" spans="1:14" ht="12.75">
      <c r="A39" s="25" t="s">
        <v>4</v>
      </c>
      <c r="B39" s="11"/>
      <c r="C39" s="28">
        <f aca="true" t="shared" si="8" ref="C39:L39">C35+2*C38</f>
        <v>108.69999999999999</v>
      </c>
      <c r="D39" s="28">
        <f t="shared" si="8"/>
        <v>93.8</v>
      </c>
      <c r="E39" s="28">
        <f t="shared" si="8"/>
        <v>112.5</v>
      </c>
      <c r="F39" s="28">
        <f t="shared" si="8"/>
        <v>52.3</v>
      </c>
      <c r="G39" s="28">
        <f t="shared" si="8"/>
        <v>114.5</v>
      </c>
      <c r="H39" s="28">
        <f t="shared" si="8"/>
        <v>73.00000000000003</v>
      </c>
      <c r="I39" s="28">
        <f t="shared" si="8"/>
        <v>104.80000000000001</v>
      </c>
      <c r="J39" s="28">
        <f t="shared" si="8"/>
        <v>89.2</v>
      </c>
      <c r="K39" s="28">
        <f t="shared" si="8"/>
        <v>62.10000000000001</v>
      </c>
      <c r="L39" s="28">
        <f t="shared" si="8"/>
        <v>97.40000000000002</v>
      </c>
      <c r="M39" s="28">
        <v>84.6</v>
      </c>
      <c r="N39" s="29">
        <v>72.6</v>
      </c>
    </row>
    <row r="40" spans="1:14" ht="13.5" thickBot="1">
      <c r="A40" s="57"/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</row>
    <row r="41" spans="1:14" ht="13.5" thickTop="1">
      <c r="A41" s="45"/>
      <c r="B41" s="11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9"/>
    </row>
    <row r="42" spans="1:15" s="65" customFormat="1" ht="13.5" thickBot="1">
      <c r="A42" s="61" t="s">
        <v>32</v>
      </c>
      <c r="B42" s="54"/>
      <c r="C42" s="2" t="s">
        <v>40</v>
      </c>
      <c r="D42" s="2" t="s">
        <v>41</v>
      </c>
      <c r="E42" s="2" t="s">
        <v>42</v>
      </c>
      <c r="F42" s="2" t="s">
        <v>43</v>
      </c>
      <c r="G42" s="62"/>
      <c r="H42" s="62"/>
      <c r="I42" s="62"/>
      <c r="J42" s="62"/>
      <c r="K42" s="62"/>
      <c r="L42" s="62"/>
      <c r="M42" s="62"/>
      <c r="N42" s="63"/>
      <c r="O42" s="64"/>
    </row>
    <row r="43" spans="1:15" ht="13.5" thickTop="1">
      <c r="A43" s="25" t="s">
        <v>0</v>
      </c>
      <c r="B43" s="11"/>
      <c r="C43" s="28">
        <v>94.2</v>
      </c>
      <c r="D43" s="28">
        <v>91.7</v>
      </c>
      <c r="E43" s="28">
        <v>91.2</v>
      </c>
      <c r="F43" s="28">
        <v>44.8</v>
      </c>
      <c r="G43" s="28"/>
      <c r="H43" s="28"/>
      <c r="I43" s="28"/>
      <c r="J43" s="28"/>
      <c r="K43" s="28"/>
      <c r="L43" s="28"/>
      <c r="M43" s="28"/>
      <c r="N43" s="29"/>
      <c r="O43" s="8" t="s">
        <v>23</v>
      </c>
    </row>
    <row r="44" spans="1:14" ht="12.75">
      <c r="A44" s="25" t="s">
        <v>1</v>
      </c>
      <c r="B44" s="11"/>
      <c r="C44" s="28">
        <v>86.7</v>
      </c>
      <c r="D44" s="28">
        <v>91.1</v>
      </c>
      <c r="E44" s="28">
        <v>79.5</v>
      </c>
      <c r="F44" s="28">
        <v>42.4</v>
      </c>
      <c r="G44" s="28"/>
      <c r="H44" s="28"/>
      <c r="I44" s="28"/>
      <c r="J44" s="28"/>
      <c r="K44" s="28"/>
      <c r="L44" s="28"/>
      <c r="M44" s="28"/>
      <c r="N44" s="29"/>
    </row>
    <row r="45" spans="1:14" ht="12.75">
      <c r="A45" s="25" t="s">
        <v>2</v>
      </c>
      <c r="B45" s="11"/>
      <c r="C45" s="28">
        <f>(C43+C44)/2</f>
        <v>90.45</v>
      </c>
      <c r="D45" s="28">
        <f>(D43+D44)/2</f>
        <v>91.4</v>
      </c>
      <c r="E45" s="28">
        <f>(E43+E44)/2</f>
        <v>85.35</v>
      </c>
      <c r="F45" s="28">
        <f>(F43+F44)/2</f>
        <v>43.599999999999994</v>
      </c>
      <c r="G45" s="28"/>
      <c r="H45" s="28"/>
      <c r="I45" s="28"/>
      <c r="J45" s="28"/>
      <c r="K45" s="28"/>
      <c r="L45" s="28"/>
      <c r="M45" s="28"/>
      <c r="N45" s="29"/>
    </row>
    <row r="46" spans="1:14" ht="12.75">
      <c r="A46" s="25" t="s">
        <v>3</v>
      </c>
      <c r="B46" s="11"/>
      <c r="C46" s="28">
        <f>C43-C44</f>
        <v>7.5</v>
      </c>
      <c r="D46" s="28">
        <f>D43-D44</f>
        <v>0.6000000000000085</v>
      </c>
      <c r="E46" s="28">
        <f>E43-E44</f>
        <v>11.700000000000003</v>
      </c>
      <c r="F46" s="28">
        <f>F43-F44</f>
        <v>2.3999999999999986</v>
      </c>
      <c r="G46" s="28"/>
      <c r="H46" s="28"/>
      <c r="I46" s="28"/>
      <c r="J46" s="28"/>
      <c r="K46" s="28"/>
      <c r="L46" s="28"/>
      <c r="M46" s="28"/>
      <c r="N46" s="29"/>
    </row>
    <row r="47" spans="1:14" ht="12.75">
      <c r="A47" s="25" t="s">
        <v>4</v>
      </c>
      <c r="B47" s="11"/>
      <c r="C47" s="28">
        <f>C43+2*C46</f>
        <v>109.2</v>
      </c>
      <c r="D47" s="28">
        <f>D43+2*D46</f>
        <v>92.90000000000002</v>
      </c>
      <c r="E47" s="28">
        <f>E43+2*E46</f>
        <v>114.60000000000001</v>
      </c>
      <c r="F47" s="28">
        <f>F43+2*F46</f>
        <v>49.599999999999994</v>
      </c>
      <c r="G47" s="28"/>
      <c r="H47" s="28"/>
      <c r="I47" s="28"/>
      <c r="J47" s="28"/>
      <c r="K47" s="28"/>
      <c r="L47" s="28"/>
      <c r="M47" s="28"/>
      <c r="N47" s="29"/>
    </row>
    <row r="48" spans="1:14" ht="12.75">
      <c r="A48" s="45" t="s">
        <v>33</v>
      </c>
      <c r="B48" s="11"/>
      <c r="C48" s="28">
        <v>180</v>
      </c>
      <c r="D48" s="28">
        <v>120</v>
      </c>
      <c r="E48" s="28">
        <v>111</v>
      </c>
      <c r="F48" s="28">
        <v>252</v>
      </c>
      <c r="G48" s="28" t="s">
        <v>23</v>
      </c>
      <c r="H48" s="28"/>
      <c r="I48" s="28"/>
      <c r="J48" s="28"/>
      <c r="K48" s="28"/>
      <c r="L48" s="28"/>
      <c r="M48" s="28"/>
      <c r="N48" s="29"/>
    </row>
    <row r="49" spans="1:14" ht="12.75">
      <c r="A49" s="46">
        <v>0.1</v>
      </c>
      <c r="B49" s="47"/>
      <c r="C49" s="28">
        <v>164</v>
      </c>
      <c r="D49" s="28">
        <v>187</v>
      </c>
      <c r="E49" s="28">
        <v>142</v>
      </c>
      <c r="F49" s="28">
        <v>265</v>
      </c>
      <c r="G49" s="28" t="s">
        <v>23</v>
      </c>
      <c r="H49" s="28"/>
      <c r="I49" s="28"/>
      <c r="J49" s="28"/>
      <c r="K49" s="28"/>
      <c r="L49" s="28"/>
      <c r="M49" s="28"/>
      <c r="N49" s="29"/>
    </row>
    <row r="50" spans="1:14" ht="12.75">
      <c r="A50" s="46">
        <v>0.3</v>
      </c>
      <c r="B50" s="47"/>
      <c r="C50" s="28">
        <v>234</v>
      </c>
      <c r="D50" s="28">
        <v>208</v>
      </c>
      <c r="E50" s="28">
        <v>167</v>
      </c>
      <c r="F50" s="28">
        <v>276</v>
      </c>
      <c r="G50" s="28" t="s">
        <v>23</v>
      </c>
      <c r="H50" s="28"/>
      <c r="I50" s="28"/>
      <c r="J50" s="28"/>
      <c r="K50" s="28"/>
      <c r="L50" s="28"/>
      <c r="M50" s="28"/>
      <c r="N50" s="29"/>
    </row>
    <row r="51" spans="1:14" ht="12.75">
      <c r="A51" s="46">
        <v>0.5</v>
      </c>
      <c r="B51" s="47"/>
      <c r="C51" s="28">
        <v>262</v>
      </c>
      <c r="D51" s="28">
        <v>216</v>
      </c>
      <c r="E51" s="28">
        <v>197</v>
      </c>
      <c r="F51" s="28">
        <v>292</v>
      </c>
      <c r="G51" s="28"/>
      <c r="H51" s="28"/>
      <c r="I51" s="28"/>
      <c r="J51" s="28"/>
      <c r="K51" s="28"/>
      <c r="L51" s="28"/>
      <c r="M51" s="28"/>
      <c r="N51" s="29"/>
    </row>
    <row r="52" spans="1:14" ht="12.75">
      <c r="A52" s="46">
        <v>0.7</v>
      </c>
      <c r="B52" s="47"/>
      <c r="C52" s="28">
        <v>283</v>
      </c>
      <c r="D52" s="28">
        <v>227</v>
      </c>
      <c r="E52" s="28">
        <v>232</v>
      </c>
      <c r="F52" s="28">
        <v>316</v>
      </c>
      <c r="G52" s="28"/>
      <c r="H52" s="28"/>
      <c r="I52" s="28"/>
      <c r="J52" s="28"/>
      <c r="K52" s="28"/>
      <c r="L52" s="28"/>
      <c r="M52" s="28"/>
      <c r="N52" s="29"/>
    </row>
    <row r="53" spans="1:14" ht="12.75">
      <c r="A53" s="46">
        <v>0.9</v>
      </c>
      <c r="B53" s="47"/>
      <c r="C53" s="28">
        <v>328</v>
      </c>
      <c r="D53" s="28">
        <v>294</v>
      </c>
      <c r="E53" s="28">
        <v>275</v>
      </c>
      <c r="F53" s="28">
        <v>363</v>
      </c>
      <c r="G53" s="28"/>
      <c r="H53" s="28"/>
      <c r="I53" s="28"/>
      <c r="J53" s="28"/>
      <c r="K53" s="28"/>
      <c r="L53" s="28"/>
      <c r="M53" s="28"/>
      <c r="N53" s="29"/>
    </row>
    <row r="54" spans="1:14" ht="12.75">
      <c r="A54" s="45" t="s">
        <v>34</v>
      </c>
      <c r="B54" s="11"/>
      <c r="C54" s="28">
        <v>415</v>
      </c>
      <c r="D54" s="28">
        <v>414</v>
      </c>
      <c r="E54" s="28">
        <v>310</v>
      </c>
      <c r="F54" s="28">
        <v>412</v>
      </c>
      <c r="G54" s="28"/>
      <c r="H54" s="28"/>
      <c r="I54" s="28"/>
      <c r="J54" s="28"/>
      <c r="K54" s="28"/>
      <c r="L54" s="28"/>
      <c r="M54" s="28"/>
      <c r="N54" s="29"/>
    </row>
    <row r="55" spans="1:15" s="70" customFormat="1" ht="12.75">
      <c r="A55" s="66" t="s">
        <v>36</v>
      </c>
      <c r="B55" s="47"/>
      <c r="C55" s="67">
        <v>5.8</v>
      </c>
      <c r="D55" s="67">
        <v>4.3</v>
      </c>
      <c r="E55" s="67">
        <v>6.2</v>
      </c>
      <c r="F55" s="67">
        <v>0.6</v>
      </c>
      <c r="G55" s="67"/>
      <c r="H55" s="67"/>
      <c r="I55" s="67"/>
      <c r="J55" s="67"/>
      <c r="K55" s="67"/>
      <c r="L55" s="67"/>
      <c r="M55" s="67"/>
      <c r="N55" s="68"/>
      <c r="O55" s="69"/>
    </row>
    <row r="56" spans="1:14" s="74" customFormat="1" ht="12.75">
      <c r="A56" s="71" t="s">
        <v>35</v>
      </c>
      <c r="B56" s="38"/>
      <c r="C56" s="72">
        <v>0.7957</v>
      </c>
      <c r="D56" s="72">
        <v>0.7031</v>
      </c>
      <c r="E56" s="72">
        <v>0.7319</v>
      </c>
      <c r="F56" s="72">
        <v>0.781</v>
      </c>
      <c r="G56" s="72"/>
      <c r="H56" s="72"/>
      <c r="I56" s="72"/>
      <c r="J56" s="72"/>
      <c r="K56" s="72"/>
      <c r="L56" s="72"/>
      <c r="M56" s="72"/>
      <c r="N56" s="73"/>
    </row>
    <row r="57" spans="1:15" s="70" customFormat="1" ht="12.75">
      <c r="A57" s="66" t="s">
        <v>39</v>
      </c>
      <c r="B57" s="47"/>
      <c r="C57" s="67">
        <v>55</v>
      </c>
      <c r="D57" s="67">
        <v>0</v>
      </c>
      <c r="E57" s="67">
        <v>19.5</v>
      </c>
      <c r="F57" s="67">
        <v>19.9</v>
      </c>
      <c r="G57" s="67"/>
      <c r="H57" s="67"/>
      <c r="I57" s="67"/>
      <c r="J57" s="67"/>
      <c r="K57" s="67"/>
      <c r="L57" s="67"/>
      <c r="M57" s="67"/>
      <c r="N57" s="68"/>
      <c r="O57" s="69"/>
    </row>
    <row r="58" spans="1:15" s="70" customFormat="1" ht="12.75">
      <c r="A58" s="66" t="s">
        <v>37</v>
      </c>
      <c r="B58" s="47"/>
      <c r="C58" s="67">
        <v>2.5</v>
      </c>
      <c r="D58" s="67">
        <v>0</v>
      </c>
      <c r="E58" s="67">
        <v>27.3</v>
      </c>
      <c r="F58" s="67">
        <v>1.2</v>
      </c>
      <c r="G58" s="67"/>
      <c r="H58" s="67"/>
      <c r="I58" s="67"/>
      <c r="J58" s="67"/>
      <c r="K58" s="67"/>
      <c r="L58" s="67"/>
      <c r="M58" s="67"/>
      <c r="N58" s="68"/>
      <c r="O58" s="69"/>
    </row>
    <row r="59" spans="1:15" s="70" customFormat="1" ht="12.75">
      <c r="A59" s="66" t="s">
        <v>38</v>
      </c>
      <c r="B59" s="47"/>
      <c r="C59" s="67">
        <v>42.5</v>
      </c>
      <c r="D59" s="67">
        <v>100</v>
      </c>
      <c r="E59" s="67">
        <v>53.2</v>
      </c>
      <c r="F59" s="67">
        <v>78.9</v>
      </c>
      <c r="G59" s="67"/>
      <c r="H59" s="67"/>
      <c r="I59" s="67"/>
      <c r="J59" s="67"/>
      <c r="K59" s="67"/>
      <c r="L59" s="67"/>
      <c r="M59" s="67"/>
      <c r="N59" s="68"/>
      <c r="O59" s="69"/>
    </row>
    <row r="60" spans="1:15" s="70" customFormat="1" ht="12.75">
      <c r="A60" s="66"/>
      <c r="B60" s="4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8"/>
      <c r="O60" s="69"/>
    </row>
    <row r="61" spans="1:15" s="70" customFormat="1" ht="12.75">
      <c r="A61" s="66" t="s">
        <v>58</v>
      </c>
      <c r="B61" s="47"/>
      <c r="C61" s="35">
        <f>(141.5/C56)-131.5</f>
        <v>46.33084076913411</v>
      </c>
      <c r="D61" s="35">
        <f>(141.5/D56)-131.5</f>
        <v>69.75160005689094</v>
      </c>
      <c r="E61" s="35">
        <f>(141.5/E56)-131.5</f>
        <v>61.83242246208499</v>
      </c>
      <c r="F61" s="35">
        <f>(141.5/F56)-131.5</f>
        <v>49.677976952624846</v>
      </c>
      <c r="G61" s="67"/>
      <c r="H61" s="67"/>
      <c r="I61" s="67"/>
      <c r="J61" s="67"/>
      <c r="K61" s="67"/>
      <c r="L61" s="67"/>
      <c r="M61" s="67"/>
      <c r="N61" s="68"/>
      <c r="O61" s="69"/>
    </row>
    <row r="62" spans="1:15" s="70" customFormat="1" ht="12.75">
      <c r="A62" s="66" t="s">
        <v>23</v>
      </c>
      <c r="B62" s="4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8"/>
      <c r="O62" s="69"/>
    </row>
    <row r="63" spans="1:15" s="70" customFormat="1" ht="12.75">
      <c r="A63" s="75" t="s">
        <v>23</v>
      </c>
      <c r="B63" s="11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8"/>
      <c r="O63" s="69"/>
    </row>
    <row r="64" spans="1:15" s="70" customFormat="1" ht="13.5" thickBot="1">
      <c r="A64" s="10"/>
      <c r="B64" s="58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7"/>
      <c r="O64" s="69"/>
    </row>
    <row r="65" spans="1:14" ht="13.5" thickTop="1">
      <c r="A65" s="11"/>
      <c r="B65" s="1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ht="12.75">
      <c r="A66" s="9" t="s">
        <v>18</v>
      </c>
    </row>
    <row r="67" ht="12.75">
      <c r="A67" s="9" t="s">
        <v>19</v>
      </c>
    </row>
    <row r="68" ht="12.75">
      <c r="A68" s="9" t="s">
        <v>20</v>
      </c>
    </row>
  </sheetData>
  <printOptions/>
  <pageMargins left="0.75" right="0.75" top="1" bottom="1" header="0.5" footer="0.5"/>
  <pageSetup fitToHeight="2" fitToWidth="1" horizontalDpi="600" verticalDpi="6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ConocoPhillips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kjwrigh</dc:creator>
  <cp:keywords/>
  <dc:description/>
  <cp:lastModifiedBy>Battelle</cp:lastModifiedBy>
  <cp:lastPrinted>2006-03-01T20:33:06Z</cp:lastPrinted>
  <dcterms:created xsi:type="dcterms:W3CDTF">2006-02-06T12:53:45Z</dcterms:created>
  <dcterms:modified xsi:type="dcterms:W3CDTF">2006-06-01T22:12:42Z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